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2 квартал\АЭФ - ПК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Лист2!$A$1:$H$66</definedName>
  </definedNames>
  <calcPr calcId="152511"/>
</workbook>
</file>

<file path=xl/calcChain.xml><?xml version="1.0" encoding="utf-8"?>
<calcChain xmlns="http://schemas.openxmlformats.org/spreadsheetml/2006/main">
  <c r="H51" i="1" l="1"/>
  <c r="H56" i="1" l="1"/>
  <c r="F56" i="1"/>
  <c r="E56" i="1"/>
  <c r="D56" i="1"/>
  <c r="C56" i="1"/>
  <c r="B56" i="1"/>
  <c r="G55" i="1"/>
  <c r="F51" i="1"/>
  <c r="E51" i="1"/>
  <c r="D51" i="1"/>
  <c r="C51" i="1"/>
  <c r="B51" i="1"/>
  <c r="G50" i="1"/>
  <c r="H46" i="1" l="1"/>
  <c r="F46" i="1"/>
  <c r="E46" i="1"/>
  <c r="D46" i="1"/>
  <c r="C46" i="1"/>
  <c r="B46" i="1"/>
  <c r="G45" i="1"/>
  <c r="H41" i="1"/>
  <c r="F41" i="1"/>
  <c r="E41" i="1"/>
  <c r="D41" i="1"/>
  <c r="C41" i="1"/>
  <c r="B41" i="1"/>
  <c r="G40" i="1"/>
  <c r="H36" i="1"/>
  <c r="F36" i="1"/>
  <c r="E36" i="1"/>
  <c r="D36" i="1"/>
  <c r="C36" i="1"/>
  <c r="B36" i="1"/>
  <c r="G35" i="1"/>
  <c r="H31" i="1"/>
  <c r="F31" i="1"/>
  <c r="E31" i="1"/>
  <c r="D31" i="1"/>
  <c r="C31" i="1"/>
  <c r="B31" i="1"/>
  <c r="G30" i="1"/>
  <c r="C25" i="1" l="1"/>
  <c r="C15" i="1"/>
  <c r="C10" i="1"/>
  <c r="D25" i="1" l="1"/>
  <c r="D15" i="1"/>
  <c r="D10" i="1"/>
  <c r="B10" i="1" l="1"/>
  <c r="G25" i="1" l="1"/>
  <c r="G20" i="1"/>
  <c r="G15" i="1"/>
  <c r="G10" i="1"/>
  <c r="E26" i="1" l="1"/>
  <c r="D26" i="1"/>
  <c r="C26" i="1"/>
  <c r="E21" i="1"/>
  <c r="D21" i="1"/>
  <c r="C21" i="1"/>
  <c r="E16" i="1"/>
  <c r="D16" i="1"/>
  <c r="C16" i="1"/>
  <c r="E11" i="1"/>
  <c r="D11" i="1"/>
  <c r="C11" i="1"/>
  <c r="H26" i="1"/>
  <c r="F26" i="1"/>
  <c r="B26" i="1"/>
  <c r="C57" i="1" l="1"/>
  <c r="D57" i="1"/>
  <c r="E57" i="1"/>
  <c r="H11" i="1"/>
  <c r="F11" i="1"/>
  <c r="B11" i="1"/>
  <c r="B16" i="1"/>
  <c r="F16" i="1"/>
  <c r="H16" i="1"/>
  <c r="H64" i="1" l="1"/>
  <c r="H21" i="1"/>
  <c r="F21" i="1"/>
  <c r="F57" i="1" s="1"/>
  <c r="B21" i="1"/>
  <c r="B57" i="1" s="1"/>
</calcChain>
</file>

<file path=xl/sharedStrings.xml><?xml version="1.0" encoding="utf-8"?>
<sst xmlns="http://schemas.openxmlformats.org/spreadsheetml/2006/main" count="156" uniqueCount="79">
  <si>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</si>
  <si>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</si>
  <si>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</si>
  <si>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</si>
  <si>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</si>
  <si>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</si>
  <si>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</si>
  <si>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</si>
  <si>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</si>
  <si>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</si>
  <si>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</si>
  <si>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</si>
  <si>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</si>
  <si>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</si>
  <si>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Е.Л.Овечкина</t>
  </si>
  <si>
    <t>№ поставщика, указанный в таблице</t>
  </si>
  <si>
    <t>ООО "Урал-Регион", Екатеринбург</t>
  </si>
  <si>
    <t>Код ОКПД:
30.02.15.212</t>
  </si>
  <si>
    <t>Системный блок компьютера + вентилятор для корпуса 90 мм + вентилятор для корпуса 120 мм</t>
  </si>
  <si>
    <t xml:space="preserve">Системный блок (i5 3570 / 2x4Гб/ 500 Гб WD/ картридер/HDMI/ noDVD/ InWin PE-689 500W/ SVEN Elegance 5700 White/ Logitech B100 Opt USB + Вентилятор корпусной Titan TFD-9225L12Z 90x90x25 3pin 17dB 1800rpm 112g Z-AXIS + Вентилятор для корпуса GlacialTech CF1225-S 900rpm 120mm 
16dBa 3+4pin втулка </t>
  </si>
  <si>
    <t>Ноутбук HP 470 Core i5-4200/4Gb/750Gb/DVDRW/HD8750M 2Gb/17.3" /HD/1600x900/Win 8 EM 
64/grey/BT4.0/6c/WiFi/Cam/Bag + Маршрутизатор ZyXEL Keenetic Giga II Gigabit Ethernet Wi-Fi 
802.11n 300 Мбит/с 2-порт хост USB + Видеокарта MSI PCI-E ATI R7770-PMD1GD5 R7770 1024Mb 
128bit DDR5 1000/4500 HDMI+DVI+DP + Флеш Диск Transcend 16Gb Jetflash 810 TS16GJF810 USB3.0 
черный/красный</t>
  </si>
  <si>
    <t>Код ОКПД:
30.02.12.129</t>
  </si>
  <si>
    <t>Внешняя HD IP-видеокамера</t>
  </si>
  <si>
    <t>IP-камера D-Link DCS-2332L, HD Wireless N Outdoor Cube 
Network Camera</t>
  </si>
  <si>
    <t>Ноутбук 17,3" + Маршрутизатор Wi-Fi + видеокарта + флэш-диск 16 Гб</t>
  </si>
  <si>
    <t>Код ОКПД:
32.30.33.310</t>
  </si>
  <si>
    <t>Системный блок в составе : i5 3570 / 8Гб/ 500 Гб WD/ картридер/ 
HDMI/ noDVD/ InWin PE-689 500W/ Elegance 5700 White/ мышь 
USB + Вентилятор для корпуса 90x90x25 3pin 17dB + Вентилятор для корпуса GlacialTech 120mm 16dBa</t>
  </si>
  <si>
    <t>Ноутбук HP 470 Core i5-4200/4Gb/750Gb/DVDRW/HD8750M 2Gb/17.3" /HD/1600x900/Win 8 EM 64/grey/BT4.0/6c/WiFi/Cam/Bag (E9Y66EA) + Маршрутизатор ZyXEL Keenetic Giga II Gigabit Ethernet + Видеокарта MSI PCI-E ATI R7770-PMD1GD5 + Флешка Transcend 16Gb Jetflash 810 TS16GJF810 USB3.0</t>
  </si>
  <si>
    <t>IP-камера D-Link DCS-2332L</t>
  </si>
  <si>
    <t>Системный блок: 
- Процессор i5 3570 
- ОЗУ 2x4Гб 
- Жесткий диск 500 Гб WD 
- Внутренний картридер 
- Корпус InWin PE-689 500W 
- Клавиатура SVEN Elegance 5700 White 
- Мышь Logitech B100 Opt USB + Вентилятор для корпуса 90x90x25 тихий + Вентилятор для корпуса 120x120x25 тихий</t>
  </si>
  <si>
    <t>Ноутбук HP 470 Core i5-4200/ 4Gb/ 750Gb/ DVDRW/ HD8750M 2Gb/ 17.3"/ HD/ 1600x900/ Win 8 EM 64/grey/ BT4.0/ 6c/ WiFi/ 
Cam/ сумка + Маршрутизатор ZyXEL Keenetic Giga II + Видеокарта MSI PCI-E ATI R7770-PMD1GD5 + Флеш карта Transcend 16Gb TS16GJF810 USB3.0</t>
  </si>
  <si>
    <t>Камера D-Link DCS-2332L беспроводная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</si>
  <si>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</si>
  <si>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</si>
  <si>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</si>
  <si>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</si>
  <si>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Всего ценовых предложений:</t>
  </si>
  <si>
    <t>цена, руб</t>
  </si>
  <si>
    <t>Начальная (максимальная) цена контракта:</t>
  </si>
  <si>
    <t>Исполнитель: Работник контрактной службы, тел. 5-00-47</t>
  </si>
  <si>
    <t>аукцион в электронной форме</t>
  </si>
  <si>
    <t>Ноутбук 15,6" + флэш-диск 16 Гб + привод FDD USB</t>
  </si>
  <si>
    <t>Ноутбук ASUS X550VC-XO007H Intel Core i5 
3230M(2.6GHz)/4Gb/500Gb/15.6" HD LED/GeForce GT 720M 2Gb/WiFi/BT 4.0/Cam/Win8 64 + сумка +  Флеш Диск Transcend 16Gb Jetflash 810 TS16GJF810 USB3.0 
черный/красный + привод FDD USB</t>
  </si>
  <si>
    <t>Ноутбук ASUS X550VC-XO007H Intel Core i5 
3230M(2.6GHz)/4Gb/500Gb/15.6" HD LED/GeForce GT 720M 2Gb/WiFi/BT 4.0/Cam/Win8 64 + сумка (90NB00S2-M00460) + Флешка Transcend 16Gb Jetflash 810 TS16GJF810 USB3.0 + внешний привод FDD USB</t>
  </si>
  <si>
    <t>Ноутбук ASUS X550VC-XO007H Intel Core i5 3230M(2.6GHz)/ 4Gb/ 500Gb/ 15.6" HD LED/ GeForce GT 720M 2Gb/ WiFi/ BT 4.0/ Cam/ Win8 64 + сумка +  Флеш карта Transcend 16Gb TS16GJF810 USB3.0 + привод FDD внешний (USB)</t>
  </si>
  <si>
    <t>Фотоаппарат</t>
  </si>
  <si>
    <t>Планшетный компьютер</t>
  </si>
  <si>
    <t>Телевизор 28 дюймов</t>
  </si>
  <si>
    <t>Аудиосистема</t>
  </si>
  <si>
    <t>Код ОКПД:
33.40.33.190</t>
  </si>
  <si>
    <t>Код ОКПД:
30.02.15.216</t>
  </si>
  <si>
    <t>Код ОКПД:
32.30.20.312</t>
  </si>
  <si>
    <t>Код ОКПД:
32.30.31.990</t>
  </si>
  <si>
    <t>Телевизор LED Samsung 28.5" UE28F4020AW черный HD READY USB (RUS)</t>
  </si>
  <si>
    <t>Фотоаппарат Canon PowerShot SX500 IS черный 16Mp 30x 3" 720p SDXC</t>
  </si>
  <si>
    <t>Планшет ARCHOS 79 XENON MT8389 4C QC/ RAM1Gb/ ROM8Gb/ 7.85" IPS 1024*768/ 3G/ WiFi/ BT/ And4.2/ white</t>
  </si>
  <si>
    <t>Микросистема Hi-Fi Philips MC-M3150/12 черный</t>
  </si>
  <si>
    <t>Цифровой фотоаппарат Canon PowerShot SX500 IS черный 16Mp 30x 3"</t>
  </si>
  <si>
    <t>Планшет Archos 79 XENON MT8389 (4C QC, RAM1Gb, ROM8Gb, 7.85" IPS 1024х768, 3G, белый)</t>
  </si>
  <si>
    <t>Телевизор Samsung 28,5" UE28F4020AW</t>
  </si>
  <si>
    <t>Акустика Philips MC-M3150/12</t>
  </si>
  <si>
    <t>Фотоаппарат Canon SX500 IS черный</t>
  </si>
  <si>
    <t>Планшет Archos 79 XENON MT8389 (502566)</t>
  </si>
  <si>
    <t>Телевизор LED Samsung 28.5" UE28F4020AW черный</t>
  </si>
  <si>
    <t>Акустическая система Hi-Fi Philips MC-M3150/12</t>
  </si>
  <si>
    <t>Лазерный факс Panasonic KX-FL423RUB (A4, обыч. бумага, 10 стр. / мин, ADF)</t>
  </si>
  <si>
    <t>Факс лазерный</t>
  </si>
  <si>
    <t>Телефонный аппарат</t>
  </si>
  <si>
    <t>Телефон Panasonic KX-TS2362RU</t>
  </si>
  <si>
    <t>Факс Panasonic KX-FL423RUB черный</t>
  </si>
  <si>
    <t>Телефон Panasonic KX-TS2362RUB черный</t>
  </si>
  <si>
    <t>KX-FL423RUB факс лазерный Panasonic</t>
  </si>
  <si>
    <t>KX-TS2362RU телефон проводной Panasonic</t>
  </si>
  <si>
    <t>(343) 353-25-73, исходная информация: коммерческое предложение от 05.03.2014 № 020, от 24.03.2014 № 0042, от 26.03.2014 № 0047</t>
  </si>
  <si>
    <t>(912) 240-93-97, www.asteria-trade.ru, исходная информация: письмо от 05.03.2014 № б/н, от 24.03.2014 № б/н, от 26.03.2014 № б/н</t>
  </si>
  <si>
    <t>(343) 2-700-600, www.elbit-systems.ru, исходная информация: коммерческое предложение от 05.03.2014 № 043, от 24.03.2014 № 65, от 26.03.2014 № 69</t>
  </si>
  <si>
    <t>Дата составления: 26.03.2014</t>
  </si>
  <si>
    <t>Код ОКПД:
32.20.20.110</t>
  </si>
  <si>
    <t>поставка средств вычислительной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</si>
</sst>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b/>
      <sz val="11"/>
      <color rgb="FF00009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4" fontId="4" fillId="2" borderId="7" xfId="0" applyNumberFormat="1" applyFont="1" applyFill="1" applyBorder="1"/>
    <xf numFmtId="0" fontId="1" fillId="0" borderId="7" xfId="0" applyFont="1" applyBorder="1" applyAlignment="1">
      <alignment horizontal="center"/>
    </xf>
    <xf numFmtId="0" fontId="7" fillId="3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27" xfId="0" applyFont="1" applyFill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horizontal="center" vertical="center" wrapText="1"/>
    </xf>
    <xf numFmtId="0" fontId="16" fillId="0" borderId="0" xfId="0" applyFont="1"/>
    <xf numFmtId="4" fontId="17" fillId="0" borderId="0" xfId="0" applyNumberFormat="1" applyFont="1" applyAlignment="1"/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6" fillId="0" borderId="8" xfId="1" applyNumberFormat="1" applyFont="1" applyBorder="1" applyAlignment="1" applyProtection="1">
      <alignment horizontal="left" vertical="top" wrapText="1"/>
    </xf>
    <xf numFmtId="49" fontId="6" fillId="0" borderId="10" xfId="1" applyNumberFormat="1" applyFont="1" applyBorder="1" applyAlignment="1" applyProtection="1">
      <alignment horizontal="left" vertical="top" wrapText="1"/>
    </xf>
    <xf numFmtId="49" fontId="6" fillId="0" borderId="9" xfId="1" applyNumberFormat="1" applyFont="1" applyBorder="1" applyAlignment="1" applyProtection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="145" zoomScaleNormal="145" zoomScaleSheetLayoutView="100" workbookViewId="0">
      <pane xSplit="1" ySplit="1" topLeftCell="B56" activePane="bottomRight" state="frozen"/>
      <selection pane="topRight" activeCell="B1" sqref="B1"/>
      <selection pane="bottomLeft" activeCell="A107" sqref="A107"/>
      <selection pane="bottomRight" activeCell="B55" sqref="B55"/>
    </sheetView>
  </sheetViews>
  <sheetFormatPr defaultColWidth="11.5703125" defaultRowHeight="12.75" x14ac:dyDescent="0.2"/>
  <cols>
    <col min="1" max="1" width="20.28515625" style="1" customWidth="1"/>
    <col min="2" max="6" width="18.140625" style="1" customWidth="1"/>
    <col min="7" max="7" width="12.28515625" style="1" customWidth="1"/>
    <col min="8" max="8" width="12.57031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13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33</v>
      </c>
      <c r="B3" s="3"/>
      <c r="C3" s="3" t="s">
        <v>40</v>
      </c>
      <c r="D3" s="4"/>
      <c r="E3" s="4"/>
      <c r="F3" s="3"/>
      <c r="G3" s="3"/>
      <c r="H3" s="3"/>
      <c r="I3" s="1"/>
      <c r="J3" s="1"/>
      <c r="K3" s="1"/>
      <c r="L3" s="1"/>
    </row>
    <row r="4" spans="1:12" ht="15.6" customHeight="1" x14ac:dyDescent="0.25">
      <c r="A4" s="3" t="s">
        <v>32</v>
      </c>
      <c r="B4" s="3"/>
      <c r="C4" s="39" t="s">
        <v>78</v>
      </c>
      <c r="D4" s="3"/>
      <c r="E4" s="3"/>
      <c r="F4" s="3"/>
      <c r="G4" s="37" t="s">
        <v>36</v>
      </c>
      <c r="H4" s="38">
        <v>3</v>
      </c>
      <c r="I4" s="1"/>
      <c r="J4" s="1"/>
      <c r="K4" s="1"/>
      <c r="L4" s="1"/>
    </row>
    <row r="5" spans="1:12" ht="15" x14ac:dyDescent="0.25">
      <c r="A5" s="14" t="s">
        <v>0</v>
      </c>
      <c r="B5" s="69" t="s">
        <v>1</v>
      </c>
      <c r="C5" s="69"/>
      <c r="D5" s="69"/>
      <c r="E5" s="69"/>
      <c r="F5" s="69"/>
      <c r="G5" s="26" t="s">
        <v>2</v>
      </c>
      <c r="H5" s="25" t="s">
        <v>3</v>
      </c>
      <c r="I5" s="1"/>
      <c r="J5" s="1"/>
      <c r="K5" s="1"/>
      <c r="L5" s="1"/>
    </row>
    <row r="6" spans="1:12" ht="15" x14ac:dyDescent="0.25">
      <c r="A6" s="15"/>
      <c r="B6" s="13">
        <v>1</v>
      </c>
      <c r="C6" s="13">
        <v>2</v>
      </c>
      <c r="D6" s="13">
        <v>3</v>
      </c>
      <c r="E6" s="13">
        <v>4</v>
      </c>
      <c r="F6" s="13">
        <v>5</v>
      </c>
      <c r="G6" s="27" t="s">
        <v>37</v>
      </c>
      <c r="H6" s="27" t="s">
        <v>37</v>
      </c>
      <c r="I6" s="1"/>
      <c r="J6" s="1"/>
      <c r="K6" s="1"/>
      <c r="L6" s="1"/>
    </row>
    <row r="7" spans="1:12" ht="27" customHeight="1" x14ac:dyDescent="0.2">
      <c r="A7" s="33" t="s">
        <v>34</v>
      </c>
      <c r="B7" s="45" t="s">
        <v>18</v>
      </c>
      <c r="C7" s="46"/>
      <c r="D7" s="46"/>
      <c r="E7" s="46"/>
      <c r="F7" s="47"/>
      <c r="G7" s="24" t="s">
        <v>17</v>
      </c>
      <c r="H7" s="30" t="s">
        <v>4</v>
      </c>
      <c r="I7" s="1"/>
      <c r="J7" s="1"/>
      <c r="K7" s="1"/>
      <c r="L7" s="1"/>
    </row>
    <row r="8" spans="1:12" ht="15" x14ac:dyDescent="0.2">
      <c r="A8" s="20" t="s">
        <v>5</v>
      </c>
      <c r="B8" s="48">
        <v>21</v>
      </c>
      <c r="C8" s="49"/>
      <c r="D8" s="49"/>
      <c r="E8" s="49"/>
      <c r="F8" s="49"/>
      <c r="G8" s="28"/>
      <c r="H8" s="23" t="s">
        <v>4</v>
      </c>
      <c r="I8" s="1"/>
      <c r="J8" s="1"/>
      <c r="K8" s="1"/>
      <c r="L8" s="1"/>
    </row>
    <row r="9" spans="1:12" ht="145.5" customHeight="1" x14ac:dyDescent="0.2">
      <c r="A9" s="21" t="s">
        <v>6</v>
      </c>
      <c r="B9" s="31" t="s">
        <v>19</v>
      </c>
      <c r="C9" s="31" t="s">
        <v>26</v>
      </c>
      <c r="D9" s="31" t="s">
        <v>29</v>
      </c>
      <c r="E9" s="31"/>
      <c r="F9" s="31"/>
      <c r="G9" s="29"/>
      <c r="H9" s="5" t="s">
        <v>4</v>
      </c>
      <c r="I9" s="1"/>
      <c r="J9" s="1"/>
      <c r="K9" s="1"/>
      <c r="L9" s="1"/>
    </row>
    <row r="10" spans="1:12" ht="15" x14ac:dyDescent="0.2">
      <c r="A10" s="20" t="s">
        <v>7</v>
      </c>
      <c r="B10" s="19">
        <f>24309+105+147</f>
        <v>24561</v>
      </c>
      <c r="C10" s="19">
        <f>24722.25+106.79+149.5</f>
        <v>24978.54</v>
      </c>
      <c r="D10" s="19">
        <f>25018.92+108.07+151.29</f>
        <v>25278.28</v>
      </c>
      <c r="E10" s="19"/>
      <c r="F10" s="19"/>
      <c r="G10" s="7">
        <f>SUM(B10:F10)/$H$4</f>
        <v>24939.273333333334</v>
      </c>
      <c r="H10" s="7">
        <v>24939</v>
      </c>
      <c r="I10" s="1"/>
      <c r="J10" s="1"/>
      <c r="K10" s="1"/>
      <c r="L10" s="1"/>
    </row>
    <row r="11" spans="1:12" ht="15" x14ac:dyDescent="0.25">
      <c r="A11" s="22" t="s">
        <v>8</v>
      </c>
      <c r="B11" s="18">
        <f>B10*$B8</f>
        <v>515781</v>
      </c>
      <c r="C11" s="18">
        <f>C10*$B8</f>
        <v>524549.34</v>
      </c>
      <c r="D11" s="18">
        <f>D10*$B8</f>
        <v>530843.88</v>
      </c>
      <c r="E11" s="18">
        <f>E10*$B8</f>
        <v>0</v>
      </c>
      <c r="F11" s="18">
        <f>F10*$B8</f>
        <v>0</v>
      </c>
      <c r="G11" s="18"/>
      <c r="H11" s="8">
        <f>H10*$B8</f>
        <v>523719</v>
      </c>
      <c r="I11" s="1"/>
      <c r="J11" s="1"/>
      <c r="K11" s="1"/>
      <c r="L11" s="1"/>
    </row>
    <row r="12" spans="1:12" ht="27" customHeight="1" x14ac:dyDescent="0.2">
      <c r="A12" s="33" t="s">
        <v>34</v>
      </c>
      <c r="B12" s="45" t="s">
        <v>24</v>
      </c>
      <c r="C12" s="46"/>
      <c r="D12" s="46"/>
      <c r="E12" s="46"/>
      <c r="F12" s="47"/>
      <c r="G12" s="24" t="s">
        <v>21</v>
      </c>
      <c r="H12" s="30" t="s">
        <v>4</v>
      </c>
      <c r="I12" s="1"/>
      <c r="J12" s="1"/>
      <c r="K12" s="1"/>
      <c r="L12" s="1"/>
    </row>
    <row r="13" spans="1:12" ht="15" x14ac:dyDescent="0.2">
      <c r="A13" s="20" t="s">
        <v>5</v>
      </c>
      <c r="B13" s="66">
        <v>2</v>
      </c>
      <c r="C13" s="67"/>
      <c r="D13" s="67"/>
      <c r="E13" s="67"/>
      <c r="F13" s="68"/>
      <c r="G13" s="28"/>
      <c r="H13" s="23" t="s">
        <v>4</v>
      </c>
      <c r="I13" s="1"/>
      <c r="J13" s="1"/>
      <c r="K13" s="1"/>
      <c r="L13" s="1"/>
    </row>
    <row r="14" spans="1:12" ht="186.75" customHeight="1" x14ac:dyDescent="0.2">
      <c r="A14" s="21" t="s">
        <v>6</v>
      </c>
      <c r="B14" s="31" t="s">
        <v>20</v>
      </c>
      <c r="C14" s="31" t="s">
        <v>27</v>
      </c>
      <c r="D14" s="31" t="s">
        <v>30</v>
      </c>
      <c r="E14" s="31"/>
      <c r="F14" s="31"/>
      <c r="G14" s="29"/>
      <c r="H14" s="5" t="s">
        <v>4</v>
      </c>
      <c r="I14" s="1"/>
      <c r="J14" s="1"/>
      <c r="K14" s="1"/>
      <c r="L14" s="1"/>
    </row>
    <row r="15" spans="1:12" ht="15" x14ac:dyDescent="0.2">
      <c r="A15" s="20" t="s">
        <v>7</v>
      </c>
      <c r="B15" s="19">
        <v>42420</v>
      </c>
      <c r="C15" s="19">
        <f>34495.62+3918.5+4088.34+638.68</f>
        <v>43141.140000000007</v>
      </c>
      <c r="D15" s="19">
        <f>34909.57+3965.52+4137.4+646.34</f>
        <v>43658.829999999994</v>
      </c>
      <c r="E15" s="19"/>
      <c r="F15" s="19"/>
      <c r="G15" s="7">
        <f>SUM(B15:F15)/$H$4</f>
        <v>43073.323333333334</v>
      </c>
      <c r="H15" s="7">
        <v>43073</v>
      </c>
      <c r="I15" s="1"/>
      <c r="J15" s="1"/>
      <c r="K15" s="1"/>
      <c r="L15" s="1"/>
    </row>
    <row r="16" spans="1:12" ht="15" x14ac:dyDescent="0.25">
      <c r="A16" s="22" t="s">
        <v>8</v>
      </c>
      <c r="B16" s="18">
        <f>B15*$B13</f>
        <v>84840</v>
      </c>
      <c r="C16" s="18">
        <f>C15*$B13</f>
        <v>86282.280000000013</v>
      </c>
      <c r="D16" s="18">
        <f>D15*$B13</f>
        <v>87317.659999999989</v>
      </c>
      <c r="E16" s="18">
        <f>E15*$B13</f>
        <v>0</v>
      </c>
      <c r="F16" s="18">
        <f>F15*$B13</f>
        <v>0</v>
      </c>
      <c r="G16" s="18"/>
      <c r="H16" s="8">
        <f>H15*$B13</f>
        <v>86146</v>
      </c>
      <c r="I16" s="1"/>
      <c r="J16" s="1"/>
      <c r="K16" s="1"/>
      <c r="L16" s="1"/>
    </row>
    <row r="17" spans="1:12" ht="27" customHeight="1" x14ac:dyDescent="0.2">
      <c r="A17" s="33" t="s">
        <v>34</v>
      </c>
      <c r="B17" s="45" t="s">
        <v>22</v>
      </c>
      <c r="C17" s="46"/>
      <c r="D17" s="46"/>
      <c r="E17" s="46"/>
      <c r="F17" s="47"/>
      <c r="G17" s="24" t="s">
        <v>25</v>
      </c>
      <c r="H17" s="30" t="s">
        <v>4</v>
      </c>
      <c r="I17" s="1"/>
      <c r="J17" s="1"/>
      <c r="K17" s="1"/>
      <c r="L17" s="1"/>
    </row>
    <row r="18" spans="1:12" ht="15" x14ac:dyDescent="0.2">
      <c r="A18" s="20" t="s">
        <v>5</v>
      </c>
      <c r="B18" s="48">
        <v>1</v>
      </c>
      <c r="C18" s="49"/>
      <c r="D18" s="49"/>
      <c r="E18" s="49"/>
      <c r="F18" s="49"/>
      <c r="G18" s="28"/>
      <c r="H18" s="23" t="s">
        <v>4</v>
      </c>
      <c r="I18" s="1"/>
      <c r="J18" s="1"/>
      <c r="K18" s="1"/>
      <c r="L18" s="1"/>
    </row>
    <row r="19" spans="1:12" ht="45.75" customHeight="1" x14ac:dyDescent="0.2">
      <c r="A19" s="21" t="s">
        <v>6</v>
      </c>
      <c r="B19" s="32" t="s">
        <v>23</v>
      </c>
      <c r="C19" s="32" t="s">
        <v>28</v>
      </c>
      <c r="D19" s="32" t="s">
        <v>31</v>
      </c>
      <c r="E19" s="32"/>
      <c r="F19" s="32"/>
      <c r="G19" s="29"/>
      <c r="H19" s="5" t="s">
        <v>4</v>
      </c>
      <c r="I19" s="1"/>
      <c r="J19" s="1"/>
      <c r="K19" s="1"/>
      <c r="L19" s="1"/>
    </row>
    <row r="20" spans="1:12" ht="15" x14ac:dyDescent="0.2">
      <c r="A20" s="20" t="s">
        <v>7</v>
      </c>
      <c r="B20" s="6">
        <v>10260</v>
      </c>
      <c r="C20" s="6">
        <v>10434.42</v>
      </c>
      <c r="D20" s="6">
        <v>10559.63</v>
      </c>
      <c r="E20" s="6"/>
      <c r="F20" s="6"/>
      <c r="G20" s="7">
        <f>SUM(B20:F20)/$H$4</f>
        <v>10418.016666666665</v>
      </c>
      <c r="H20" s="7">
        <v>10418</v>
      </c>
      <c r="I20" s="1"/>
      <c r="J20" s="1"/>
      <c r="K20" s="1"/>
      <c r="L20" s="1"/>
    </row>
    <row r="21" spans="1:12" ht="15" x14ac:dyDescent="0.25">
      <c r="A21" s="22" t="s">
        <v>8</v>
      </c>
      <c r="B21" s="18">
        <f>B20*$B18</f>
        <v>10260</v>
      </c>
      <c r="C21" s="18">
        <f>C20*$B18</f>
        <v>10434.42</v>
      </c>
      <c r="D21" s="18">
        <f>D20*$B18</f>
        <v>10559.63</v>
      </c>
      <c r="E21" s="18">
        <f>E20*$B18</f>
        <v>0</v>
      </c>
      <c r="F21" s="18">
        <f>F20*$B18</f>
        <v>0</v>
      </c>
      <c r="G21" s="18"/>
      <c r="H21" s="8">
        <f>H20*$B18</f>
        <v>10418</v>
      </c>
      <c r="I21" s="1"/>
      <c r="J21" s="1"/>
      <c r="K21" s="1"/>
      <c r="L21" s="1"/>
    </row>
    <row r="22" spans="1:12" ht="27" customHeight="1" x14ac:dyDescent="0.2">
      <c r="A22" s="33" t="s">
        <v>34</v>
      </c>
      <c r="B22" s="45" t="s">
        <v>41</v>
      </c>
      <c r="C22" s="46"/>
      <c r="D22" s="46"/>
      <c r="E22" s="46"/>
      <c r="F22" s="47"/>
      <c r="G22" s="24" t="s">
        <v>21</v>
      </c>
      <c r="H22" s="30" t="s">
        <v>4</v>
      </c>
      <c r="I22" s="1"/>
      <c r="J22" s="1"/>
      <c r="K22" s="1"/>
      <c r="L22" s="1"/>
    </row>
    <row r="23" spans="1:12" ht="15" x14ac:dyDescent="0.2">
      <c r="A23" s="20" t="s">
        <v>5</v>
      </c>
      <c r="B23" s="66">
        <v>2</v>
      </c>
      <c r="C23" s="67"/>
      <c r="D23" s="67"/>
      <c r="E23" s="67"/>
      <c r="F23" s="68"/>
      <c r="G23" s="28"/>
      <c r="H23" s="23" t="s">
        <v>4</v>
      </c>
      <c r="I23" s="1"/>
      <c r="J23" s="1"/>
      <c r="K23" s="1"/>
      <c r="L23" s="1"/>
    </row>
    <row r="24" spans="1:12" ht="114" customHeight="1" x14ac:dyDescent="0.2">
      <c r="A24" s="21" t="s">
        <v>6</v>
      </c>
      <c r="B24" s="31" t="s">
        <v>42</v>
      </c>
      <c r="C24" s="31" t="s">
        <v>43</v>
      </c>
      <c r="D24" s="31" t="s">
        <v>44</v>
      </c>
      <c r="E24" s="31"/>
      <c r="F24" s="31"/>
      <c r="G24" s="29"/>
      <c r="H24" s="5" t="s">
        <v>4</v>
      </c>
      <c r="I24" s="1"/>
      <c r="J24" s="1"/>
      <c r="K24" s="1"/>
      <c r="L24" s="1"/>
    </row>
    <row r="25" spans="1:12" ht="15" x14ac:dyDescent="0.2">
      <c r="A25" s="20" t="s">
        <v>7</v>
      </c>
      <c r="B25" s="19">
        <v>27953</v>
      </c>
      <c r="C25" s="19">
        <f>27277.97+638.68+511.55</f>
        <v>28428.2</v>
      </c>
      <c r="D25" s="19">
        <f>27605.31+646.34+517.69</f>
        <v>28769.34</v>
      </c>
      <c r="E25" s="19"/>
      <c r="F25" s="19"/>
      <c r="G25" s="7">
        <f>SUM(B25:F25)/$H$4</f>
        <v>28383.513333333332</v>
      </c>
      <c r="H25" s="7">
        <v>28384</v>
      </c>
      <c r="I25" s="1"/>
      <c r="J25" s="1"/>
      <c r="K25" s="1"/>
      <c r="L25" s="1"/>
    </row>
    <row r="26" spans="1:12" ht="15" x14ac:dyDescent="0.25">
      <c r="A26" s="35" t="s">
        <v>8</v>
      </c>
      <c r="B26" s="18">
        <f>B25*$B23</f>
        <v>55906</v>
      </c>
      <c r="C26" s="18">
        <f>C25*$B23</f>
        <v>56856.4</v>
      </c>
      <c r="D26" s="18">
        <f>D25*$B23</f>
        <v>57538.68</v>
      </c>
      <c r="E26" s="18">
        <f>E25*$B23</f>
        <v>0</v>
      </c>
      <c r="F26" s="18">
        <f>F25*$B23</f>
        <v>0</v>
      </c>
      <c r="G26" s="18"/>
      <c r="H26" s="34">
        <f>H25*$B23</f>
        <v>56768</v>
      </c>
      <c r="I26" s="1"/>
      <c r="J26" s="1"/>
      <c r="K26" s="1"/>
      <c r="L26" s="1"/>
    </row>
    <row r="27" spans="1:12" ht="27" customHeight="1" x14ac:dyDescent="0.2">
      <c r="A27" s="33" t="s">
        <v>34</v>
      </c>
      <c r="B27" s="45" t="s">
        <v>45</v>
      </c>
      <c r="C27" s="46"/>
      <c r="D27" s="46"/>
      <c r="E27" s="46"/>
      <c r="F27" s="47"/>
      <c r="G27" s="24" t="s">
        <v>49</v>
      </c>
      <c r="H27" s="30" t="s">
        <v>4</v>
      </c>
      <c r="I27" s="1"/>
      <c r="J27" s="1"/>
      <c r="K27" s="1"/>
      <c r="L27" s="1"/>
    </row>
    <row r="28" spans="1:12" ht="15" x14ac:dyDescent="0.2">
      <c r="A28" s="20" t="s">
        <v>5</v>
      </c>
      <c r="B28" s="48">
        <v>2</v>
      </c>
      <c r="C28" s="49"/>
      <c r="D28" s="49"/>
      <c r="E28" s="49"/>
      <c r="F28" s="49"/>
      <c r="G28" s="28"/>
      <c r="H28" s="23" t="s">
        <v>4</v>
      </c>
      <c r="I28" s="1"/>
      <c r="J28" s="1"/>
      <c r="K28" s="1"/>
      <c r="L28" s="1"/>
    </row>
    <row r="29" spans="1:12" ht="35.25" customHeight="1" x14ac:dyDescent="0.2">
      <c r="A29" s="21" t="s">
        <v>6</v>
      </c>
      <c r="B29" s="32" t="s">
        <v>54</v>
      </c>
      <c r="C29" s="32" t="s">
        <v>57</v>
      </c>
      <c r="D29" s="32" t="s">
        <v>61</v>
      </c>
      <c r="E29" s="32"/>
      <c r="F29" s="32"/>
      <c r="G29" s="29"/>
      <c r="H29" s="5" t="s">
        <v>4</v>
      </c>
      <c r="I29" s="1"/>
      <c r="J29" s="1"/>
      <c r="K29" s="1"/>
      <c r="L29" s="1"/>
    </row>
    <row r="30" spans="1:12" ht="15" x14ac:dyDescent="0.2">
      <c r="A30" s="20" t="s">
        <v>7</v>
      </c>
      <c r="B30" s="6">
        <v>6458</v>
      </c>
      <c r="C30" s="6">
        <v>6632.37</v>
      </c>
      <c r="D30" s="6">
        <v>6619.45</v>
      </c>
      <c r="E30" s="6"/>
      <c r="F30" s="6"/>
      <c r="G30" s="7">
        <f>SUM(B30:F30)/$H$4</f>
        <v>6569.94</v>
      </c>
      <c r="H30" s="7">
        <v>6570</v>
      </c>
      <c r="I30" s="1"/>
      <c r="J30" s="1"/>
      <c r="K30" s="1"/>
      <c r="L30" s="1"/>
    </row>
    <row r="31" spans="1:12" ht="15" x14ac:dyDescent="0.25">
      <c r="A31" s="22" t="s">
        <v>8</v>
      </c>
      <c r="B31" s="18">
        <f>B30*$B28</f>
        <v>12916</v>
      </c>
      <c r="C31" s="18">
        <f>C30*$B28</f>
        <v>13264.74</v>
      </c>
      <c r="D31" s="18">
        <f>D30*$B28</f>
        <v>13238.9</v>
      </c>
      <c r="E31" s="18">
        <f>E30*$B28</f>
        <v>0</v>
      </c>
      <c r="F31" s="18">
        <f>F30*$B28</f>
        <v>0</v>
      </c>
      <c r="G31" s="18"/>
      <c r="H31" s="8">
        <f>H30*$B28</f>
        <v>13140</v>
      </c>
      <c r="I31" s="1"/>
      <c r="J31" s="1"/>
      <c r="K31" s="1"/>
      <c r="L31" s="1"/>
    </row>
    <row r="32" spans="1:12" ht="27" customHeight="1" x14ac:dyDescent="0.2">
      <c r="A32" s="33" t="s">
        <v>34</v>
      </c>
      <c r="B32" s="45" t="s">
        <v>46</v>
      </c>
      <c r="C32" s="46"/>
      <c r="D32" s="46"/>
      <c r="E32" s="46"/>
      <c r="F32" s="47"/>
      <c r="G32" s="24" t="s">
        <v>50</v>
      </c>
      <c r="H32" s="30" t="s">
        <v>4</v>
      </c>
      <c r="I32" s="1"/>
      <c r="J32" s="1"/>
      <c r="K32" s="1"/>
      <c r="L32" s="1"/>
    </row>
    <row r="33" spans="1:12" ht="15" x14ac:dyDescent="0.2">
      <c r="A33" s="20" t="s">
        <v>5</v>
      </c>
      <c r="B33" s="48">
        <v>2</v>
      </c>
      <c r="C33" s="49"/>
      <c r="D33" s="49"/>
      <c r="E33" s="49"/>
      <c r="F33" s="49"/>
      <c r="G33" s="28"/>
      <c r="H33" s="23" t="s">
        <v>4</v>
      </c>
      <c r="I33" s="1"/>
      <c r="J33" s="1"/>
      <c r="K33" s="1"/>
      <c r="L33" s="1"/>
    </row>
    <row r="34" spans="1:12" ht="57" customHeight="1" x14ac:dyDescent="0.2">
      <c r="A34" s="21" t="s">
        <v>6</v>
      </c>
      <c r="B34" s="32" t="s">
        <v>55</v>
      </c>
      <c r="C34" s="32" t="s">
        <v>58</v>
      </c>
      <c r="D34" s="32" t="s">
        <v>62</v>
      </c>
      <c r="E34" s="32"/>
      <c r="F34" s="32"/>
      <c r="G34" s="29"/>
      <c r="H34" s="5" t="s">
        <v>4</v>
      </c>
      <c r="I34" s="1"/>
      <c r="J34" s="1"/>
      <c r="K34" s="1"/>
      <c r="L34" s="1"/>
    </row>
    <row r="35" spans="1:12" ht="15" x14ac:dyDescent="0.2">
      <c r="A35" s="20" t="s">
        <v>7</v>
      </c>
      <c r="B35" s="6">
        <v>7258</v>
      </c>
      <c r="C35" s="6">
        <v>7453.97</v>
      </c>
      <c r="D35" s="6">
        <v>7439.45</v>
      </c>
      <c r="E35" s="6"/>
      <c r="F35" s="6"/>
      <c r="G35" s="7">
        <f>SUM(B35:F35)/$H$4</f>
        <v>7383.8066666666673</v>
      </c>
      <c r="H35" s="7">
        <v>7384</v>
      </c>
      <c r="I35" s="1"/>
      <c r="J35" s="1"/>
      <c r="K35" s="1"/>
      <c r="L35" s="1"/>
    </row>
    <row r="36" spans="1:12" ht="15" x14ac:dyDescent="0.25">
      <c r="A36" s="22" t="s">
        <v>8</v>
      </c>
      <c r="B36" s="18">
        <f>B35*$B33</f>
        <v>14516</v>
      </c>
      <c r="C36" s="18">
        <f>C35*$B33</f>
        <v>14907.94</v>
      </c>
      <c r="D36" s="18">
        <f>D35*$B33</f>
        <v>14878.9</v>
      </c>
      <c r="E36" s="18">
        <f>E35*$B33</f>
        <v>0</v>
      </c>
      <c r="F36" s="18">
        <f>F35*$B33</f>
        <v>0</v>
      </c>
      <c r="G36" s="18"/>
      <c r="H36" s="8">
        <f>H35*$B33</f>
        <v>14768</v>
      </c>
      <c r="I36" s="1"/>
      <c r="J36" s="1"/>
      <c r="K36" s="1"/>
      <c r="L36" s="1"/>
    </row>
    <row r="37" spans="1:12" ht="27" customHeight="1" x14ac:dyDescent="0.2">
      <c r="A37" s="33" t="s">
        <v>34</v>
      </c>
      <c r="B37" s="45" t="s">
        <v>47</v>
      </c>
      <c r="C37" s="46"/>
      <c r="D37" s="46"/>
      <c r="E37" s="46"/>
      <c r="F37" s="47"/>
      <c r="G37" s="24" t="s">
        <v>51</v>
      </c>
      <c r="H37" s="30" t="s">
        <v>4</v>
      </c>
      <c r="I37" s="1"/>
      <c r="J37" s="1"/>
      <c r="K37" s="1"/>
      <c r="L37" s="1"/>
    </row>
    <row r="38" spans="1:12" ht="15" x14ac:dyDescent="0.2">
      <c r="A38" s="20" t="s">
        <v>5</v>
      </c>
      <c r="B38" s="48">
        <v>1</v>
      </c>
      <c r="C38" s="49"/>
      <c r="D38" s="49"/>
      <c r="E38" s="49"/>
      <c r="F38" s="49"/>
      <c r="G38" s="28"/>
      <c r="H38" s="23" t="s">
        <v>4</v>
      </c>
      <c r="I38" s="1"/>
      <c r="J38" s="1"/>
      <c r="K38" s="1"/>
      <c r="L38" s="1"/>
    </row>
    <row r="39" spans="1:12" ht="34.5" customHeight="1" x14ac:dyDescent="0.2">
      <c r="A39" s="21" t="s">
        <v>6</v>
      </c>
      <c r="B39" s="32" t="s">
        <v>53</v>
      </c>
      <c r="C39" s="32" t="s">
        <v>59</v>
      </c>
      <c r="D39" s="32" t="s">
        <v>63</v>
      </c>
      <c r="E39" s="32"/>
      <c r="F39" s="32"/>
      <c r="G39" s="29"/>
      <c r="H39" s="5" t="s">
        <v>4</v>
      </c>
      <c r="I39" s="1"/>
      <c r="J39" s="1"/>
      <c r="K39" s="1"/>
      <c r="L39" s="1"/>
    </row>
    <row r="40" spans="1:12" ht="15" x14ac:dyDescent="0.2">
      <c r="A40" s="20" t="s">
        <v>7</v>
      </c>
      <c r="B40" s="6">
        <v>9990</v>
      </c>
      <c r="C40" s="6">
        <v>10259.73</v>
      </c>
      <c r="D40" s="6">
        <v>10239.75</v>
      </c>
      <c r="E40" s="6"/>
      <c r="F40" s="6"/>
      <c r="G40" s="7">
        <f>SUM(B40:F40)/$H$4</f>
        <v>10163.16</v>
      </c>
      <c r="H40" s="7">
        <v>10163</v>
      </c>
      <c r="I40" s="1"/>
      <c r="J40" s="1"/>
      <c r="K40" s="1"/>
      <c r="L40" s="1"/>
    </row>
    <row r="41" spans="1:12" ht="15" x14ac:dyDescent="0.25">
      <c r="A41" s="22" t="s">
        <v>8</v>
      </c>
      <c r="B41" s="18">
        <f>B40*$B38</f>
        <v>9990</v>
      </c>
      <c r="C41" s="18">
        <f>C40*$B38</f>
        <v>10259.73</v>
      </c>
      <c r="D41" s="18">
        <f>D40*$B38</f>
        <v>10239.75</v>
      </c>
      <c r="E41" s="18">
        <f>E40*$B38</f>
        <v>0</v>
      </c>
      <c r="F41" s="18">
        <f>F40*$B38</f>
        <v>0</v>
      </c>
      <c r="G41" s="18"/>
      <c r="H41" s="8">
        <f>H40*$B38</f>
        <v>10163</v>
      </c>
      <c r="I41" s="1"/>
      <c r="J41" s="1"/>
      <c r="K41" s="1"/>
      <c r="L41" s="1"/>
    </row>
    <row r="42" spans="1:12" ht="27" customHeight="1" x14ac:dyDescent="0.2">
      <c r="A42" s="33" t="s">
        <v>34</v>
      </c>
      <c r="B42" s="45" t="s">
        <v>48</v>
      </c>
      <c r="C42" s="46"/>
      <c r="D42" s="46"/>
      <c r="E42" s="46"/>
      <c r="F42" s="47"/>
      <c r="G42" s="24" t="s">
        <v>52</v>
      </c>
      <c r="H42" s="30" t="s">
        <v>4</v>
      </c>
      <c r="I42" s="1"/>
      <c r="J42" s="1"/>
      <c r="K42" s="1"/>
      <c r="L42" s="1"/>
    </row>
    <row r="43" spans="1:12" ht="15" x14ac:dyDescent="0.2">
      <c r="A43" s="20" t="s">
        <v>5</v>
      </c>
      <c r="B43" s="48">
        <v>2</v>
      </c>
      <c r="C43" s="49"/>
      <c r="D43" s="49"/>
      <c r="E43" s="49"/>
      <c r="F43" s="49"/>
      <c r="G43" s="28"/>
      <c r="H43" s="23" t="s">
        <v>4</v>
      </c>
      <c r="I43" s="1"/>
      <c r="J43" s="1"/>
      <c r="K43" s="1"/>
      <c r="L43" s="1"/>
    </row>
    <row r="44" spans="1:12" ht="23.25" customHeight="1" x14ac:dyDescent="0.2">
      <c r="A44" s="21" t="s">
        <v>6</v>
      </c>
      <c r="B44" s="32" t="s">
        <v>56</v>
      </c>
      <c r="C44" s="32" t="s">
        <v>60</v>
      </c>
      <c r="D44" s="32" t="s">
        <v>64</v>
      </c>
      <c r="E44" s="32"/>
      <c r="F44" s="32"/>
      <c r="G44" s="29"/>
      <c r="H44" s="5" t="s">
        <v>4</v>
      </c>
      <c r="I44" s="1"/>
      <c r="J44" s="1"/>
      <c r="K44" s="1"/>
      <c r="L44" s="1"/>
    </row>
    <row r="45" spans="1:12" ht="15" x14ac:dyDescent="0.2">
      <c r="A45" s="20" t="s">
        <v>7</v>
      </c>
      <c r="B45" s="6">
        <v>4550</v>
      </c>
      <c r="C45" s="6">
        <v>4672.8500000000004</v>
      </c>
      <c r="D45" s="6">
        <v>4663.75</v>
      </c>
      <c r="E45" s="6"/>
      <c r="F45" s="6"/>
      <c r="G45" s="7">
        <f>SUM(B45:F45)/$H$4</f>
        <v>4628.8666666666668</v>
      </c>
      <c r="H45" s="7">
        <v>4629</v>
      </c>
      <c r="I45" s="1"/>
      <c r="J45" s="1"/>
      <c r="K45" s="1"/>
      <c r="L45" s="1"/>
    </row>
    <row r="46" spans="1:12" ht="15" x14ac:dyDescent="0.25">
      <c r="A46" s="22" t="s">
        <v>8</v>
      </c>
      <c r="B46" s="18">
        <f>B45*$B43</f>
        <v>9100</v>
      </c>
      <c r="C46" s="18">
        <f>C45*$B43</f>
        <v>9345.7000000000007</v>
      </c>
      <c r="D46" s="18">
        <f>D45*$B43</f>
        <v>9327.5</v>
      </c>
      <c r="E46" s="18">
        <f>E45*$B43</f>
        <v>0</v>
      </c>
      <c r="F46" s="18">
        <f>F45*$B43</f>
        <v>0</v>
      </c>
      <c r="G46" s="18"/>
      <c r="H46" s="8">
        <f>H45*$B43</f>
        <v>9258</v>
      </c>
      <c r="I46" s="1"/>
      <c r="J46" s="1"/>
      <c r="K46" s="1"/>
      <c r="L46" s="1"/>
    </row>
    <row r="47" spans="1:12" ht="27" customHeight="1" x14ac:dyDescent="0.2">
      <c r="A47" s="33" t="s">
        <v>34</v>
      </c>
      <c r="B47" s="45" t="s">
        <v>66</v>
      </c>
      <c r="C47" s="46"/>
      <c r="D47" s="46"/>
      <c r="E47" s="46"/>
      <c r="F47" s="47"/>
      <c r="G47" s="24" t="s">
        <v>77</v>
      </c>
      <c r="H47" s="30" t="s">
        <v>4</v>
      </c>
      <c r="I47" s="1"/>
      <c r="J47" s="1"/>
      <c r="K47" s="1"/>
      <c r="L47" s="1"/>
    </row>
    <row r="48" spans="1:12" ht="15" x14ac:dyDescent="0.2">
      <c r="A48" s="20" t="s">
        <v>5</v>
      </c>
      <c r="B48" s="48">
        <v>2</v>
      </c>
      <c r="C48" s="49"/>
      <c r="D48" s="49"/>
      <c r="E48" s="49"/>
      <c r="F48" s="49"/>
      <c r="G48" s="28"/>
      <c r="H48" s="23" t="s">
        <v>4</v>
      </c>
      <c r="I48" s="1"/>
      <c r="J48" s="1"/>
      <c r="K48" s="1"/>
      <c r="L48" s="1"/>
    </row>
    <row r="49" spans="1:13" ht="34.5" customHeight="1" x14ac:dyDescent="0.2">
      <c r="A49" s="21" t="s">
        <v>6</v>
      </c>
      <c r="B49" s="32" t="s">
        <v>65</v>
      </c>
      <c r="C49" s="32" t="s">
        <v>69</v>
      </c>
      <c r="D49" s="32" t="s">
        <v>71</v>
      </c>
      <c r="E49" s="32"/>
      <c r="F49" s="32"/>
      <c r="G49" s="29"/>
      <c r="H49" s="5" t="s">
        <v>4</v>
      </c>
      <c r="I49" s="1"/>
      <c r="J49" s="1"/>
      <c r="K49" s="1"/>
      <c r="L49" s="1"/>
    </row>
    <row r="50" spans="1:13" ht="15" x14ac:dyDescent="0.2">
      <c r="A50" s="20" t="s">
        <v>7</v>
      </c>
      <c r="B50" s="6">
        <v>7974</v>
      </c>
      <c r="C50" s="6">
        <v>8173.35</v>
      </c>
      <c r="D50" s="6">
        <v>8221.19</v>
      </c>
      <c r="E50" s="6"/>
      <c r="F50" s="6"/>
      <c r="G50" s="7">
        <f>SUM(B50:F50)/$H$4</f>
        <v>8122.8466666666673</v>
      </c>
      <c r="H50" s="7">
        <v>8123</v>
      </c>
      <c r="I50" s="1"/>
      <c r="J50" s="1"/>
      <c r="K50" s="1"/>
      <c r="L50" s="1"/>
    </row>
    <row r="51" spans="1:13" ht="15" x14ac:dyDescent="0.25">
      <c r="A51" s="22" t="s">
        <v>8</v>
      </c>
      <c r="B51" s="18">
        <f>B50*$B48</f>
        <v>15948</v>
      </c>
      <c r="C51" s="18">
        <f>C50*$B48</f>
        <v>16346.7</v>
      </c>
      <c r="D51" s="18">
        <f>D50*$B48</f>
        <v>16442.38</v>
      </c>
      <c r="E51" s="18">
        <f>E50*$B48</f>
        <v>0</v>
      </c>
      <c r="F51" s="18">
        <f>F50*$B48</f>
        <v>0</v>
      </c>
      <c r="G51" s="18"/>
      <c r="H51" s="8">
        <f>H50*$B48</f>
        <v>16246</v>
      </c>
      <c r="I51" s="1"/>
      <c r="J51" s="1"/>
      <c r="K51" s="1"/>
      <c r="L51" s="1"/>
    </row>
    <row r="52" spans="1:13" ht="27" customHeight="1" x14ac:dyDescent="0.2">
      <c r="A52" s="33" t="s">
        <v>34</v>
      </c>
      <c r="B52" s="45" t="s">
        <v>67</v>
      </c>
      <c r="C52" s="46"/>
      <c r="D52" s="46"/>
      <c r="E52" s="46"/>
      <c r="F52" s="47"/>
      <c r="G52" s="24" t="s">
        <v>77</v>
      </c>
      <c r="H52" s="30" t="s">
        <v>4</v>
      </c>
      <c r="I52" s="1"/>
      <c r="J52" s="1"/>
      <c r="K52" s="1"/>
      <c r="L52" s="1"/>
    </row>
    <row r="53" spans="1:13" ht="15" x14ac:dyDescent="0.2">
      <c r="A53" s="20" t="s">
        <v>5</v>
      </c>
      <c r="B53" s="48">
        <v>3</v>
      </c>
      <c r="C53" s="49"/>
      <c r="D53" s="49"/>
      <c r="E53" s="49"/>
      <c r="F53" s="49"/>
      <c r="G53" s="28"/>
      <c r="H53" s="23" t="s">
        <v>4</v>
      </c>
      <c r="I53" s="1"/>
      <c r="J53" s="1"/>
      <c r="K53" s="1"/>
      <c r="L53" s="1"/>
    </row>
    <row r="54" spans="1:13" ht="23.25" customHeight="1" x14ac:dyDescent="0.2">
      <c r="A54" s="21" t="s">
        <v>6</v>
      </c>
      <c r="B54" s="32" t="s">
        <v>68</v>
      </c>
      <c r="C54" s="32" t="s">
        <v>70</v>
      </c>
      <c r="D54" s="32" t="s">
        <v>72</v>
      </c>
      <c r="E54" s="32"/>
      <c r="F54" s="32"/>
      <c r="G54" s="29"/>
      <c r="H54" s="5" t="s">
        <v>4</v>
      </c>
      <c r="I54" s="1"/>
      <c r="J54" s="1"/>
      <c r="K54" s="1"/>
      <c r="L54" s="1"/>
    </row>
    <row r="55" spans="1:13" ht="15" x14ac:dyDescent="0.2">
      <c r="A55" s="20" t="s">
        <v>7</v>
      </c>
      <c r="B55" s="6">
        <v>1225</v>
      </c>
      <c r="C55" s="6">
        <v>1255.6300000000001</v>
      </c>
      <c r="D55" s="6">
        <v>1262.98</v>
      </c>
      <c r="E55" s="6"/>
      <c r="F55" s="6"/>
      <c r="G55" s="7">
        <f>SUM(B55:F55)/$H$4</f>
        <v>1247.8700000000001</v>
      </c>
      <c r="H55" s="7">
        <v>1248</v>
      </c>
      <c r="I55" s="1"/>
      <c r="J55" s="1"/>
      <c r="K55" s="1"/>
      <c r="L55" s="1"/>
    </row>
    <row r="56" spans="1:13" ht="15.75" thickBot="1" x14ac:dyDescent="0.3">
      <c r="A56" s="22" t="s">
        <v>8</v>
      </c>
      <c r="B56" s="18">
        <f>B55*$B53</f>
        <v>3675</v>
      </c>
      <c r="C56" s="18">
        <f>C55*$B53</f>
        <v>3766.8900000000003</v>
      </c>
      <c r="D56" s="18">
        <f>D55*$B53</f>
        <v>3788.94</v>
      </c>
      <c r="E56" s="18">
        <f>E55*$B53</f>
        <v>0</v>
      </c>
      <c r="F56" s="18">
        <f>F55*$B53</f>
        <v>0</v>
      </c>
      <c r="G56" s="18"/>
      <c r="H56" s="8">
        <f>H55*$B53</f>
        <v>3744</v>
      </c>
      <c r="I56" s="1"/>
      <c r="J56" s="1"/>
      <c r="K56" s="1"/>
      <c r="L56" s="1"/>
    </row>
    <row r="57" spans="1:13" s="43" customFormat="1" ht="13.5" thickBot="1" x14ac:dyDescent="0.25">
      <c r="A57" s="40" t="s">
        <v>12</v>
      </c>
      <c r="B57" s="41">
        <f>B11+B16+B21+B26+B31+B36+B41+B46+B51+B56</f>
        <v>732932</v>
      </c>
      <c r="C57" s="41">
        <f t="shared" ref="C57:F57" si="0">C11+C16+C21+C26+C31+C36+C41+C46+C51+C56</f>
        <v>746014.1399999999</v>
      </c>
      <c r="D57" s="41">
        <f t="shared" si="0"/>
        <v>754176.22000000009</v>
      </c>
      <c r="E57" s="41">
        <f t="shared" si="0"/>
        <v>0</v>
      </c>
      <c r="F57" s="41">
        <f t="shared" si="0"/>
        <v>0</v>
      </c>
      <c r="G57" s="42"/>
      <c r="H57" s="42"/>
    </row>
    <row r="58" spans="1:13" ht="26.25" customHeight="1" x14ac:dyDescent="0.2">
      <c r="A58" s="36" t="s">
        <v>15</v>
      </c>
      <c r="B58" s="50" t="s">
        <v>9</v>
      </c>
      <c r="C58" s="50"/>
      <c r="D58" s="50"/>
      <c r="E58" s="51" t="s">
        <v>35</v>
      </c>
      <c r="F58" s="52"/>
      <c r="G58" s="52"/>
      <c r="H58" s="53"/>
    </row>
    <row r="59" spans="1:13" ht="25.5" customHeight="1" x14ac:dyDescent="0.2">
      <c r="A59" s="12">
        <v>1</v>
      </c>
      <c r="B59" s="54" t="s">
        <v>10</v>
      </c>
      <c r="C59" s="55"/>
      <c r="D59" s="56"/>
      <c r="E59" s="63" t="s">
        <v>75</v>
      </c>
      <c r="F59" s="64"/>
      <c r="G59" s="64"/>
      <c r="H59" s="65"/>
      <c r="I59" s="1"/>
      <c r="J59" s="1"/>
      <c r="K59" s="1"/>
      <c r="L59" s="1"/>
    </row>
    <row r="60" spans="1:13" ht="25.5" customHeight="1" x14ac:dyDescent="0.2">
      <c r="A60" s="12">
        <v>2</v>
      </c>
      <c r="B60" s="54" t="s">
        <v>11</v>
      </c>
      <c r="C60" s="55"/>
      <c r="D60" s="56"/>
      <c r="E60" s="60" t="s">
        <v>74</v>
      </c>
      <c r="F60" s="61"/>
      <c r="G60" s="61"/>
      <c r="H60" s="62"/>
      <c r="I60" s="1"/>
      <c r="J60" s="1"/>
      <c r="K60" s="1"/>
      <c r="L60" s="1"/>
    </row>
    <row r="61" spans="1:13" ht="25.5" customHeight="1" x14ac:dyDescent="0.2">
      <c r="A61" s="12">
        <v>3</v>
      </c>
      <c r="B61" s="54" t="s">
        <v>16</v>
      </c>
      <c r="C61" s="55"/>
      <c r="D61" s="56"/>
      <c r="E61" s="57" t="s">
        <v>73</v>
      </c>
      <c r="F61" s="58"/>
      <c r="G61" s="58"/>
      <c r="H61" s="59"/>
      <c r="I61" s="1"/>
      <c r="J61" s="1"/>
      <c r="K61" s="1"/>
      <c r="L61" s="1"/>
    </row>
    <row r="62" spans="1:13" ht="25.5" customHeight="1" x14ac:dyDescent="0.2">
      <c r="A62" s="12">
        <v>4</v>
      </c>
      <c r="B62" s="54"/>
      <c r="C62" s="55"/>
      <c r="D62" s="56"/>
      <c r="E62" s="60"/>
      <c r="F62" s="61"/>
      <c r="G62" s="61"/>
      <c r="H62" s="62"/>
      <c r="I62" s="1"/>
      <c r="J62" s="1"/>
      <c r="K62" s="1"/>
      <c r="L62" s="1"/>
    </row>
    <row r="63" spans="1:13" ht="25.5" customHeight="1" x14ac:dyDescent="0.2">
      <c r="A63" s="12">
        <v>5</v>
      </c>
      <c r="B63" s="54"/>
      <c r="C63" s="55"/>
      <c r="D63" s="56"/>
      <c r="E63" s="57"/>
      <c r="F63" s="58"/>
      <c r="G63" s="58"/>
      <c r="H63" s="59"/>
      <c r="I63" s="1"/>
      <c r="J63" s="1"/>
      <c r="K63" s="1"/>
      <c r="L63" s="1"/>
    </row>
    <row r="64" spans="1:13" s="9" customFormat="1" ht="15" x14ac:dyDescent="0.25">
      <c r="A64" s="16" t="s">
        <v>76</v>
      </c>
      <c r="B64" s="16"/>
      <c r="C64" s="16"/>
      <c r="D64" s="16"/>
      <c r="E64" s="16"/>
      <c r="F64" s="16"/>
      <c r="G64" s="10" t="s">
        <v>38</v>
      </c>
      <c r="H64" s="44">
        <f>H11+H16+H21+H26+H31+H36+H41+H46+H51+H56</f>
        <v>744370</v>
      </c>
      <c r="I64" s="11"/>
      <c r="J64" s="11"/>
      <c r="K64" s="11"/>
      <c r="L64" s="11"/>
      <c r="M64" s="11"/>
    </row>
    <row r="65" spans="1:12" s="9" customFormat="1" ht="15" x14ac:dyDescent="0.25">
      <c r="A65" s="16"/>
      <c r="B65" s="16"/>
      <c r="C65" s="16"/>
      <c r="D65" s="16"/>
      <c r="E65" s="16"/>
      <c r="F65" s="16"/>
      <c r="G65" s="16"/>
      <c r="H65" s="16"/>
    </row>
    <row r="66" spans="1:12" ht="15" x14ac:dyDescent="0.25">
      <c r="A66" s="16" t="s">
        <v>39</v>
      </c>
      <c r="B66" s="17"/>
      <c r="C66" s="17"/>
      <c r="D66" s="17"/>
      <c r="E66" s="17"/>
      <c r="F66" s="17"/>
      <c r="G66" s="17"/>
      <c r="H66" s="10" t="s">
        <v>14</v>
      </c>
      <c r="I66" s="1"/>
      <c r="J66" s="1"/>
      <c r="K66" s="1"/>
      <c r="L66" s="1"/>
    </row>
  </sheetData>
  <sheetProtection selectLockedCells="1" selectUnlockedCells="1"/>
  <mergeCells count="33">
    <mergeCell ref="B38:F38"/>
    <mergeCell ref="B42:F42"/>
    <mergeCell ref="B43:F43"/>
    <mergeCell ref="B27:F27"/>
    <mergeCell ref="B28:F28"/>
    <mergeCell ref="B32:F32"/>
    <mergeCell ref="B33:F33"/>
    <mergeCell ref="B37:F37"/>
    <mergeCell ref="B22:F22"/>
    <mergeCell ref="B23:F23"/>
    <mergeCell ref="B5:F5"/>
    <mergeCell ref="B12:F12"/>
    <mergeCell ref="B17:F17"/>
    <mergeCell ref="B13:F13"/>
    <mergeCell ref="B18:F18"/>
    <mergeCell ref="B7:F7"/>
    <mergeCell ref="B8:F8"/>
    <mergeCell ref="B59:D59"/>
    <mergeCell ref="B62:D62"/>
    <mergeCell ref="B60:D60"/>
    <mergeCell ref="B61:D61"/>
    <mergeCell ref="E63:H63"/>
    <mergeCell ref="E60:H60"/>
    <mergeCell ref="E61:H61"/>
    <mergeCell ref="E59:H59"/>
    <mergeCell ref="E62:H62"/>
    <mergeCell ref="B63:D63"/>
    <mergeCell ref="B47:F47"/>
    <mergeCell ref="B48:F48"/>
    <mergeCell ref="B52:F52"/>
    <mergeCell ref="B53:F53"/>
    <mergeCell ref="B58:D58"/>
    <mergeCell ref="E58:H5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2014-03-26T07:57:39Z</cp:lastPrinted>
  <dcterms:created xsi:type="dcterms:W3CDTF">2012-04-02T10:33:59Z</dcterms:created>
  <dcterms:modified xsi:type="dcterms:W3CDTF">2014-04-08T12:34:30Z</dcterms:modified>
</cp:coreProperties>
</file>